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cmantegna/Documents/WDFWmussels_epigenetics/"/>
    </mc:Choice>
  </mc:AlternateContent>
  <xr:revisionPtr revIDLastSave="0" documentId="13_ncr:1_{91CD396D-F335-A341-B9B5-347C7223EDC1}" xr6:coauthVersionLast="47" xr6:coauthVersionMax="47" xr10:uidLastSave="{00000000-0000-0000-0000-000000000000}"/>
  <bookViews>
    <workbookView xWindow="38440" yWindow="920" windowWidth="32060" windowHeight="21100" firstSheet="1" activeTab="7" xr2:uid="{EB511466-6320-1444-8CFA-AA1F025E4C5D}"/>
  </bookViews>
  <sheets>
    <sheet name="Omega &amp; Qubit Protocols" sheetId="2" r:id="rId1"/>
    <sheet name="Mantle Tissue Concentrations" sheetId="7" r:id="rId2"/>
    <sheet name="Test run samples" sheetId="1" r:id="rId3"/>
    <sheet name="Extraction 08-29-24" sheetId="3" r:id="rId4"/>
    <sheet name="Extraction 09-02-24" sheetId="6" r:id="rId5"/>
    <sheet name="Quibit" sheetId="4" r:id="rId6"/>
    <sheet name="Gel 8-30-24" sheetId="5" r:id="rId7"/>
    <sheet name="Gel 09-02-24" sheetId="8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1" i="4" l="1"/>
  <c r="E43" i="4"/>
  <c r="E42" i="4"/>
  <c r="E40" i="4"/>
  <c r="G29" i="6"/>
  <c r="G30" i="6"/>
  <c r="G31" i="6"/>
  <c r="G28" i="6"/>
  <c r="G29" i="4"/>
  <c r="G30" i="4"/>
  <c r="G32" i="4"/>
  <c r="G33" i="4"/>
  <c r="G28" i="4"/>
  <c r="G27" i="4"/>
  <c r="G26" i="4"/>
  <c r="G23" i="4"/>
  <c r="G22" i="4"/>
  <c r="G21" i="4"/>
  <c r="G20" i="4"/>
  <c r="G18" i="4"/>
  <c r="G17" i="4"/>
  <c r="G15" i="4"/>
  <c r="G14" i="4"/>
  <c r="G12" i="4"/>
  <c r="G11" i="4"/>
  <c r="G16" i="6"/>
  <c r="G17" i="6"/>
  <c r="G18" i="6"/>
  <c r="G19" i="6"/>
  <c r="G20" i="6"/>
  <c r="G21" i="6"/>
  <c r="G22" i="6"/>
  <c r="G23" i="6"/>
  <c r="G24" i="6"/>
  <c r="G25" i="6"/>
  <c r="G3" i="6"/>
  <c r="G4" i="6"/>
  <c r="G5" i="6"/>
  <c r="G6" i="6"/>
  <c r="G8" i="6"/>
  <c r="G9" i="6"/>
  <c r="G11" i="6"/>
  <c r="G12" i="6"/>
  <c r="G13" i="6"/>
  <c r="G14" i="6"/>
  <c r="G15" i="6"/>
  <c r="G2" i="6"/>
  <c r="D3" i="4"/>
  <c r="D4" i="4"/>
  <c r="D5" i="4"/>
  <c r="D6" i="4"/>
  <c r="D7" i="4"/>
  <c r="D2" i="4"/>
</calcChain>
</file>

<file path=xl/sharedStrings.xml><?xml version="1.0" encoding="utf-8"?>
<sst xmlns="http://schemas.openxmlformats.org/spreadsheetml/2006/main" count="144" uniqueCount="65">
  <si>
    <t>sample_id</t>
  </si>
  <si>
    <t>site_name</t>
  </si>
  <si>
    <t>DIN</t>
  </si>
  <si>
    <t>extraction_id</t>
  </si>
  <si>
    <t>Seattle Aquarium</t>
  </si>
  <si>
    <t>Aiston Preserve</t>
  </si>
  <si>
    <t>Smith Cove</t>
  </si>
  <si>
    <t>Broad Spit</t>
  </si>
  <si>
    <t>Gill tissue= A</t>
  </si>
  <si>
    <t>Mantle Tissue= B</t>
  </si>
  <si>
    <t>79A</t>
  </si>
  <si>
    <t>79B</t>
  </si>
  <si>
    <t>80A</t>
  </si>
  <si>
    <t>80B</t>
  </si>
  <si>
    <t>92A</t>
  </si>
  <si>
    <t>92B</t>
  </si>
  <si>
    <t>95A</t>
  </si>
  <si>
    <t>95B</t>
  </si>
  <si>
    <t>240A</t>
  </si>
  <si>
    <t>240B</t>
  </si>
  <si>
    <t>242B</t>
  </si>
  <si>
    <t>242A</t>
  </si>
  <si>
    <t>271A</t>
  </si>
  <si>
    <t>271B</t>
  </si>
  <si>
    <t>date</t>
  </si>
  <si>
    <t>note</t>
  </si>
  <si>
    <t>g</t>
  </si>
  <si>
    <t>weight_g</t>
  </si>
  <si>
    <t xml:space="preserve">didn't completely become solubule in the 30 minute 60C incubation. All other samples did. I proceeded anyway. </t>
  </si>
  <si>
    <t>step7_volume</t>
  </si>
  <si>
    <t>Tissue not processed due to limited chloroform quantities</t>
  </si>
  <si>
    <t>repeat7_volume</t>
  </si>
  <si>
    <t>total7_volume</t>
  </si>
  <si>
    <t>exceptionally cloudy, disturbed the buff line without being close</t>
  </si>
  <si>
    <t>same disturbance as 79b but with a clear delineation &amp; dividing white layer</t>
  </si>
  <si>
    <t>10x_dilution_concentration</t>
  </si>
  <si>
    <t>Total_concentration</t>
  </si>
  <si>
    <t>Total run time</t>
  </si>
  <si>
    <t>Voltage</t>
  </si>
  <si>
    <t>100v</t>
  </si>
  <si>
    <t>2.0 hours</t>
  </si>
  <si>
    <t>done</t>
  </si>
  <si>
    <t>tissue_weight_g</t>
  </si>
  <si>
    <t>Samples for test run.</t>
  </si>
  <si>
    <t>See 20240604 sample document</t>
  </si>
  <si>
    <t>NA</t>
  </si>
  <si>
    <t>Extra time in the 60 incubation, tissue not fully broken down. Inspected, vortexed and returned for 15 minutes</t>
  </si>
  <si>
    <t xml:space="preserve"> </t>
  </si>
  <si>
    <t xml:space="preserve">Step 5- still bubbly </t>
  </si>
  <si>
    <t xml:space="preserve">Extra time in the 60 incubation, tissue not fully broken down. Inspected, vortexed and returned for 15 minutes. Step 5- still bubbly </t>
  </si>
  <si>
    <t>May have double Rnase A (20uL instead of 10uL)</t>
  </si>
  <si>
    <t>notes</t>
  </si>
  <si>
    <t>STD A</t>
  </si>
  <si>
    <t>STD B</t>
  </si>
  <si>
    <t>too high</t>
  </si>
  <si>
    <t>100x_dilution</t>
  </si>
  <si>
    <t>no dilution</t>
  </si>
  <si>
    <t xml:space="preserve">too low </t>
  </si>
  <si>
    <t xml:space="preserve">too high </t>
  </si>
  <si>
    <t>1:1x_dilution</t>
  </si>
  <si>
    <t>10x_dilution</t>
  </si>
  <si>
    <t>total_concentration</t>
  </si>
  <si>
    <t>concentration (ng/uL)</t>
  </si>
  <si>
    <t>110v</t>
  </si>
  <si>
    <t>1.5 hours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</si>
</sst>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2"/>
      <color theme="1"/>
      <name val="Aptos Narrow"/>
      <family val="2"/>
      <scheme val="minor"/>
    </font>
    <font>
      <sz val="10"/>
      <color rgb="FF222222"/>
      <name val="Arial"/>
      <family val="2"/>
    </font>
    <font>
      <sz val="11"/>
      <color rgb="FF000000"/>
      <name val="Aptos Narrow"/>
      <family val="2"/>
      <scheme val="minor"/>
    </font>
    <font>
      <sz val="12"/>
      <color rgb="FFFF0000"/>
      <name val="Aptos Narrow"/>
      <family val="2"/>
      <scheme val="minor"/>
    </font>
    <font>
      <sz val="12"/>
      <color rgb="FF000000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applyAlignment="1">
      <alignment horizontal="right"/>
    </xf>
    <xf numFmtId="0" fontId="1" fillId="0" borderId="0" xfId="0" applyFont="1"/>
    <xf numFmtId="0" fontId="2" fillId="0" borderId="0" xfId="0" applyFont="1" applyAlignment="1">
      <alignment horizontal="center"/>
    </xf>
    <xf numFmtId="14" fontId="0" fillId="0" borderId="0" xfId="0" applyNumberFormat="1"/>
    <xf numFmtId="0" fontId="4" fillId="0" borderId="0" xfId="0" applyFont="1" applyAlignment="1">
      <alignment horizontal="right"/>
    </xf>
    <xf numFmtId="14" fontId="0" fillId="0" borderId="0" xfId="0" applyNumberFormat="1" applyAlignment="1">
      <alignment horizontal="right"/>
    </xf>
    <xf numFmtId="14" fontId="4" fillId="0" borderId="0" xfId="0" applyNumberFormat="1" applyFont="1" applyAlignment="1">
      <alignment horizontal="right"/>
    </xf>
    <xf numFmtId="20" fontId="0" fillId="0" borderId="0" xfId="0" applyNumberFormat="1"/>
    <xf numFmtId="14" fontId="3" fillId="0" borderId="0" xfId="0" applyNumberFormat="1" applyFont="1" applyAlignment="1">
      <alignment horizontal="right"/>
    </xf>
    <xf numFmtId="0" fontId="3" fillId="0" borderId="0" xfId="0" applyFont="1" applyAlignment="1">
      <alignment horizontal="righ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4</xdr:row>
      <xdr:rowOff>88900</xdr:rowOff>
    </xdr:from>
    <xdr:to>
      <xdr:col>9</xdr:col>
      <xdr:colOff>127000</xdr:colOff>
      <xdr:row>53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038155-FD31-C513-74DB-9B7F87215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-1244600" y="2159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9</xdr:col>
      <xdr:colOff>279400</xdr:colOff>
      <xdr:row>4</xdr:row>
      <xdr:rowOff>63500</xdr:rowOff>
    </xdr:from>
    <xdr:to>
      <xdr:col>18</xdr:col>
      <xdr:colOff>393700</xdr:colOff>
      <xdr:row>53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BA841A-58B4-348D-4E5D-B4B6858FD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451600" y="2133600"/>
          <a:ext cx="10058400" cy="754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EDE51-178C-AF46-B439-D9DC7A186E12}">
  <dimension ref="A1"/>
  <sheetViews>
    <sheetView workbookViewId="0">
      <selection activeCell="A2" sqref="A2"/>
    </sheetView>
  </sheetViews>
  <sheetFormatPr baseColWidth="10" defaultRowHeight="16" x14ac:dyDescent="0.2"/>
  <sheetData>
    <row r="1" spans="1:1" x14ac:dyDescent="0.2">
      <c r="A1" t="s">
        <v>44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87AA58-1AC1-9F4E-B055-02C7C3DE7412}">
  <dimension ref="A1:D25"/>
  <sheetViews>
    <sheetView workbookViewId="0">
      <selection activeCell="E21" sqref="E21:E26"/>
    </sheetView>
  </sheetViews>
  <sheetFormatPr baseColWidth="10" defaultRowHeight="16" x14ac:dyDescent="0.2"/>
  <sheetData>
    <row r="1" spans="1:4" x14ac:dyDescent="0.2">
      <c r="A1" s="1" t="s">
        <v>24</v>
      </c>
      <c r="B1" s="5" t="s">
        <v>0</v>
      </c>
      <c r="C1" t="s">
        <v>62</v>
      </c>
    </row>
    <row r="2" spans="1:4" x14ac:dyDescent="0.2">
      <c r="A2" s="6">
        <v>45537</v>
      </c>
      <c r="B2" s="5">
        <v>69</v>
      </c>
      <c r="D2">
        <v>866</v>
      </c>
    </row>
    <row r="3" spans="1:4" x14ac:dyDescent="0.2">
      <c r="A3" s="6">
        <v>45537</v>
      </c>
      <c r="B3" s="5">
        <v>70</v>
      </c>
      <c r="D3">
        <v>414</v>
      </c>
    </row>
    <row r="4" spans="1:4" x14ac:dyDescent="0.2">
      <c r="A4" s="6">
        <v>45537</v>
      </c>
      <c r="B4" s="5">
        <v>71</v>
      </c>
      <c r="D4">
        <v>86.6</v>
      </c>
    </row>
    <row r="5" spans="1:4" x14ac:dyDescent="0.2">
      <c r="A5" s="6">
        <v>45537</v>
      </c>
      <c r="B5" s="5">
        <v>72</v>
      </c>
      <c r="D5">
        <v>176</v>
      </c>
    </row>
    <row r="6" spans="1:4" x14ac:dyDescent="0.2">
      <c r="A6" s="6">
        <v>45537</v>
      </c>
      <c r="B6" s="5">
        <v>78</v>
      </c>
      <c r="D6">
        <v>177</v>
      </c>
    </row>
    <row r="7" spans="1:4" x14ac:dyDescent="0.2">
      <c r="A7" s="7">
        <v>45533</v>
      </c>
      <c r="B7" s="5">
        <v>79</v>
      </c>
      <c r="D7">
        <v>1080</v>
      </c>
    </row>
    <row r="8" spans="1:4" x14ac:dyDescent="0.2">
      <c r="A8" s="6">
        <v>45533</v>
      </c>
      <c r="B8" s="5">
        <v>80</v>
      </c>
      <c r="D8">
        <v>414</v>
      </c>
    </row>
    <row r="9" spans="1:4" x14ac:dyDescent="0.2">
      <c r="A9" s="6">
        <v>45537</v>
      </c>
      <c r="B9" s="5">
        <v>81</v>
      </c>
      <c r="D9">
        <v>234</v>
      </c>
    </row>
    <row r="10" spans="1:4" x14ac:dyDescent="0.2">
      <c r="A10" s="6">
        <v>45533</v>
      </c>
      <c r="B10" s="5">
        <v>92</v>
      </c>
      <c r="D10">
        <v>204</v>
      </c>
    </row>
    <row r="11" spans="1:4" x14ac:dyDescent="0.2">
      <c r="A11" s="6">
        <v>45537</v>
      </c>
      <c r="B11" s="5">
        <v>93</v>
      </c>
      <c r="D11">
        <v>658</v>
      </c>
    </row>
    <row r="12" spans="1:4" x14ac:dyDescent="0.2">
      <c r="A12" s="6">
        <v>45537</v>
      </c>
      <c r="B12" s="5">
        <v>94</v>
      </c>
      <c r="D12">
        <v>586</v>
      </c>
    </row>
    <row r="13" spans="1:4" x14ac:dyDescent="0.2">
      <c r="A13" s="6">
        <v>45533</v>
      </c>
      <c r="B13" s="5">
        <v>95</v>
      </c>
      <c r="D13">
        <v>1600</v>
      </c>
    </row>
    <row r="14" spans="1:4" x14ac:dyDescent="0.2">
      <c r="A14" s="6">
        <v>45537</v>
      </c>
      <c r="B14" s="5">
        <v>105</v>
      </c>
      <c r="D14">
        <v>232</v>
      </c>
    </row>
    <row r="15" spans="1:4" x14ac:dyDescent="0.2">
      <c r="A15" s="6">
        <v>45537</v>
      </c>
      <c r="B15" s="5">
        <v>106</v>
      </c>
      <c r="D15">
        <v>886</v>
      </c>
    </row>
    <row r="16" spans="1:4" x14ac:dyDescent="0.2">
      <c r="A16" s="6">
        <v>45537</v>
      </c>
      <c r="B16" s="5">
        <v>107</v>
      </c>
      <c r="D16">
        <v>1290</v>
      </c>
    </row>
    <row r="17" spans="1:4" x14ac:dyDescent="0.2">
      <c r="A17" s="6">
        <v>45537</v>
      </c>
      <c r="B17" s="5">
        <v>109</v>
      </c>
      <c r="D17">
        <v>1750</v>
      </c>
    </row>
    <row r="18" spans="1:4" x14ac:dyDescent="0.2">
      <c r="A18" s="6">
        <v>45537</v>
      </c>
      <c r="B18" s="5">
        <v>239</v>
      </c>
      <c r="D18">
        <v>2600</v>
      </c>
    </row>
    <row r="19" spans="1:4" x14ac:dyDescent="0.2">
      <c r="A19" s="6">
        <v>45533</v>
      </c>
      <c r="B19" s="5">
        <v>240</v>
      </c>
      <c r="D19">
        <v>85.399999999999991</v>
      </c>
    </row>
    <row r="20" spans="1:4" x14ac:dyDescent="0.2">
      <c r="A20" s="6">
        <v>45537</v>
      </c>
      <c r="B20" s="5">
        <v>241</v>
      </c>
      <c r="D20">
        <v>248</v>
      </c>
    </row>
    <row r="21" spans="1:4" x14ac:dyDescent="0.2">
      <c r="A21" s="6">
        <v>45533</v>
      </c>
      <c r="B21" s="5">
        <v>242</v>
      </c>
      <c r="D21">
        <v>89.800000000000011</v>
      </c>
    </row>
    <row r="22" spans="1:4" x14ac:dyDescent="0.2">
      <c r="A22" s="6">
        <v>45537</v>
      </c>
      <c r="B22" s="5">
        <v>269</v>
      </c>
      <c r="D22">
        <v>208</v>
      </c>
    </row>
    <row r="23" spans="1:4" x14ac:dyDescent="0.2">
      <c r="A23" s="6">
        <v>45537</v>
      </c>
      <c r="B23" s="5">
        <v>270</v>
      </c>
      <c r="D23">
        <v>276</v>
      </c>
    </row>
    <row r="24" spans="1:4" x14ac:dyDescent="0.2">
      <c r="A24" s="6">
        <v>45533</v>
      </c>
      <c r="B24" s="5">
        <v>271</v>
      </c>
      <c r="D24">
        <v>878</v>
      </c>
    </row>
    <row r="25" spans="1:4" x14ac:dyDescent="0.2">
      <c r="A25" s="6">
        <v>45537</v>
      </c>
      <c r="B25" s="5">
        <v>272</v>
      </c>
      <c r="D25">
        <v>89.2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B3D79E-39E5-D541-93CE-E3BD0BAAA225}">
  <dimension ref="A1:C28"/>
  <sheetViews>
    <sheetView workbookViewId="0">
      <selection activeCell="C20" sqref="C20"/>
    </sheetView>
  </sheetViews>
  <sheetFormatPr baseColWidth="10" defaultRowHeight="16" x14ac:dyDescent="0.2"/>
  <sheetData>
    <row r="1" spans="1:3" x14ac:dyDescent="0.2">
      <c r="A1" t="s">
        <v>43</v>
      </c>
    </row>
    <row r="2" spans="1:3" x14ac:dyDescent="0.2">
      <c r="A2" t="s">
        <v>0</v>
      </c>
      <c r="B2" t="s">
        <v>1</v>
      </c>
      <c r="C2" t="s">
        <v>2</v>
      </c>
    </row>
    <row r="3" spans="1:3" x14ac:dyDescent="0.2">
      <c r="A3" s="1">
        <v>79</v>
      </c>
      <c r="B3" s="2" t="s">
        <v>4</v>
      </c>
      <c r="C3" s="3">
        <v>1.5</v>
      </c>
    </row>
    <row r="4" spans="1:3" x14ac:dyDescent="0.2">
      <c r="A4" s="1">
        <v>80</v>
      </c>
      <c r="B4" s="2" t="s">
        <v>4</v>
      </c>
      <c r="C4" s="3">
        <v>1.3</v>
      </c>
    </row>
    <row r="5" spans="1:3" x14ac:dyDescent="0.2">
      <c r="A5" s="1">
        <v>92</v>
      </c>
      <c r="B5" s="2" t="s">
        <v>6</v>
      </c>
      <c r="C5" s="3">
        <v>1.8</v>
      </c>
    </row>
    <row r="6" spans="1:3" x14ac:dyDescent="0.2">
      <c r="A6" s="1">
        <v>95</v>
      </c>
      <c r="B6" s="2" t="s">
        <v>6</v>
      </c>
      <c r="C6" s="3">
        <v>1.6</v>
      </c>
    </row>
    <row r="7" spans="1:3" x14ac:dyDescent="0.2">
      <c r="A7" s="1">
        <v>240</v>
      </c>
      <c r="B7" s="2" t="s">
        <v>5</v>
      </c>
      <c r="C7" s="3">
        <v>1.3</v>
      </c>
    </row>
    <row r="8" spans="1:3" x14ac:dyDescent="0.2">
      <c r="A8" s="1">
        <v>242</v>
      </c>
      <c r="B8" s="2" t="s">
        <v>5</v>
      </c>
      <c r="C8" s="3">
        <v>1.6</v>
      </c>
    </row>
    <row r="9" spans="1:3" x14ac:dyDescent="0.2">
      <c r="A9" s="1">
        <v>271</v>
      </c>
      <c r="B9" s="2" t="s">
        <v>7</v>
      </c>
      <c r="C9" s="3">
        <v>1.9</v>
      </c>
    </row>
    <row r="11" spans="1:3" x14ac:dyDescent="0.2">
      <c r="A11" t="s">
        <v>8</v>
      </c>
    </row>
    <row r="12" spans="1:3" x14ac:dyDescent="0.2">
      <c r="A12" t="s">
        <v>9</v>
      </c>
    </row>
    <row r="14" spans="1:3" x14ac:dyDescent="0.2">
      <c r="A14" t="s">
        <v>3</v>
      </c>
      <c r="B14" t="s">
        <v>26</v>
      </c>
    </row>
    <row r="15" spans="1:3" x14ac:dyDescent="0.2">
      <c r="A15" t="s">
        <v>10</v>
      </c>
      <c r="B15">
        <v>0.04</v>
      </c>
    </row>
    <row r="16" spans="1:3" x14ac:dyDescent="0.2">
      <c r="A16" t="s">
        <v>11</v>
      </c>
      <c r="B16">
        <v>0.03</v>
      </c>
    </row>
    <row r="17" spans="1:2" x14ac:dyDescent="0.2">
      <c r="A17" t="s">
        <v>12</v>
      </c>
      <c r="B17">
        <v>0.03</v>
      </c>
    </row>
    <row r="18" spans="1:2" x14ac:dyDescent="0.2">
      <c r="A18" t="s">
        <v>13</v>
      </c>
      <c r="B18">
        <v>0.03</v>
      </c>
    </row>
    <row r="19" spans="1:2" x14ac:dyDescent="0.2">
      <c r="A19" t="s">
        <v>14</v>
      </c>
      <c r="B19">
        <v>0.05</v>
      </c>
    </row>
    <row r="20" spans="1:2" x14ac:dyDescent="0.2">
      <c r="A20" t="s">
        <v>15</v>
      </c>
      <c r="B20">
        <v>0.04</v>
      </c>
    </row>
    <row r="21" spans="1:2" x14ac:dyDescent="0.2">
      <c r="A21" t="s">
        <v>16</v>
      </c>
      <c r="B21">
        <v>0.04</v>
      </c>
    </row>
    <row r="22" spans="1:2" x14ac:dyDescent="0.2">
      <c r="A22" t="s">
        <v>17</v>
      </c>
      <c r="B22">
        <v>0.04</v>
      </c>
    </row>
    <row r="23" spans="1:2" x14ac:dyDescent="0.2">
      <c r="A23" t="s">
        <v>18</v>
      </c>
      <c r="B23">
        <v>0.05</v>
      </c>
    </row>
    <row r="24" spans="1:2" x14ac:dyDescent="0.2">
      <c r="A24" t="s">
        <v>19</v>
      </c>
      <c r="B24">
        <v>0.03</v>
      </c>
    </row>
    <row r="25" spans="1:2" x14ac:dyDescent="0.2">
      <c r="A25" t="s">
        <v>21</v>
      </c>
      <c r="B25">
        <v>0.04</v>
      </c>
    </row>
    <row r="26" spans="1:2" x14ac:dyDescent="0.2">
      <c r="A26" t="s">
        <v>20</v>
      </c>
      <c r="B26">
        <v>0.05</v>
      </c>
    </row>
    <row r="27" spans="1:2" x14ac:dyDescent="0.2">
      <c r="A27" t="s">
        <v>22</v>
      </c>
      <c r="B27">
        <v>0.04</v>
      </c>
    </row>
    <row r="28" spans="1:2" x14ac:dyDescent="0.2">
      <c r="A28" t="s">
        <v>23</v>
      </c>
      <c r="B28">
        <v>0.04</v>
      </c>
    </row>
  </sheetData>
  <sortState xmlns:xlrd2="http://schemas.microsoft.com/office/spreadsheetml/2017/richdata2" ref="A3:D9">
    <sortCondition ref="A3:A9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F443CC-0134-5F4B-8D2B-3D1A616198EE}">
  <dimension ref="A1:H24"/>
  <sheetViews>
    <sheetView workbookViewId="0">
      <selection activeCell="H35" sqref="H35"/>
    </sheetView>
  </sheetViews>
  <sheetFormatPr baseColWidth="10" defaultRowHeight="16" x14ac:dyDescent="0.2"/>
  <sheetData>
    <row r="1" spans="1:8" x14ac:dyDescent="0.2">
      <c r="A1" t="s">
        <v>24</v>
      </c>
      <c r="B1" t="s">
        <v>3</v>
      </c>
      <c r="C1" t="s">
        <v>27</v>
      </c>
      <c r="D1" t="s">
        <v>25</v>
      </c>
      <c r="E1" t="s">
        <v>29</v>
      </c>
      <c r="F1" t="s">
        <v>31</v>
      </c>
      <c r="G1" t="s">
        <v>32</v>
      </c>
      <c r="H1" t="s">
        <v>25</v>
      </c>
    </row>
    <row r="2" spans="1:8" x14ac:dyDescent="0.2">
      <c r="A2" s="4">
        <v>45533</v>
      </c>
      <c r="B2" t="s">
        <v>10</v>
      </c>
      <c r="C2">
        <v>0.04</v>
      </c>
      <c r="E2">
        <v>300</v>
      </c>
      <c r="F2">
        <v>0</v>
      </c>
      <c r="G2">
        <v>300</v>
      </c>
    </row>
    <row r="3" spans="1:8" x14ac:dyDescent="0.2">
      <c r="A3" s="4">
        <v>45533</v>
      </c>
      <c r="B3" t="s">
        <v>11</v>
      </c>
      <c r="C3">
        <v>0.03</v>
      </c>
      <c r="D3" t="s">
        <v>28</v>
      </c>
      <c r="E3">
        <v>0</v>
      </c>
      <c r="F3">
        <v>400</v>
      </c>
      <c r="G3">
        <v>400</v>
      </c>
      <c r="H3" t="s">
        <v>33</v>
      </c>
    </row>
    <row r="4" spans="1:8" x14ac:dyDescent="0.2">
      <c r="A4" s="4">
        <v>45533</v>
      </c>
      <c r="B4" t="s">
        <v>12</v>
      </c>
      <c r="C4">
        <v>0.03</v>
      </c>
      <c r="E4">
        <v>350</v>
      </c>
      <c r="F4">
        <v>200</v>
      </c>
      <c r="G4">
        <v>550</v>
      </c>
    </row>
    <row r="5" spans="1:8" x14ac:dyDescent="0.2">
      <c r="A5" s="4">
        <v>45533</v>
      </c>
      <c r="B5" t="s">
        <v>13</v>
      </c>
      <c r="C5">
        <v>0.03</v>
      </c>
      <c r="E5">
        <v>0</v>
      </c>
      <c r="F5">
        <v>550</v>
      </c>
      <c r="G5">
        <v>550</v>
      </c>
      <c r="H5" t="s">
        <v>34</v>
      </c>
    </row>
    <row r="6" spans="1:8" x14ac:dyDescent="0.2">
      <c r="A6" s="4">
        <v>45533</v>
      </c>
      <c r="B6" t="s">
        <v>14</v>
      </c>
      <c r="C6">
        <v>0.05</v>
      </c>
      <c r="E6">
        <v>300</v>
      </c>
      <c r="F6">
        <v>150</v>
      </c>
      <c r="G6">
        <v>450</v>
      </c>
    </row>
    <row r="7" spans="1:8" x14ac:dyDescent="0.2">
      <c r="A7" s="4">
        <v>45533</v>
      </c>
      <c r="B7" t="s">
        <v>15</v>
      </c>
      <c r="C7">
        <v>0.04</v>
      </c>
      <c r="E7">
        <v>350</v>
      </c>
      <c r="F7">
        <v>150</v>
      </c>
      <c r="G7">
        <v>500</v>
      </c>
    </row>
    <row r="16" spans="1:8" x14ac:dyDescent="0.2">
      <c r="A16" t="s">
        <v>30</v>
      </c>
    </row>
    <row r="17" spans="1:3" x14ac:dyDescent="0.2">
      <c r="A17" s="4">
        <v>45533</v>
      </c>
      <c r="B17" t="s">
        <v>16</v>
      </c>
      <c r="C17">
        <v>0.04</v>
      </c>
    </row>
    <row r="18" spans="1:3" x14ac:dyDescent="0.2">
      <c r="A18" s="4">
        <v>45533</v>
      </c>
      <c r="B18" t="s">
        <v>17</v>
      </c>
      <c r="C18">
        <v>0.04</v>
      </c>
    </row>
    <row r="19" spans="1:3" x14ac:dyDescent="0.2">
      <c r="A19" s="4">
        <v>45533</v>
      </c>
      <c r="B19" t="s">
        <v>18</v>
      </c>
      <c r="C19">
        <v>0.05</v>
      </c>
    </row>
    <row r="20" spans="1:3" x14ac:dyDescent="0.2">
      <c r="A20" s="4">
        <v>45533</v>
      </c>
      <c r="B20" t="s">
        <v>19</v>
      </c>
      <c r="C20">
        <v>0.03</v>
      </c>
    </row>
    <row r="21" spans="1:3" x14ac:dyDescent="0.2">
      <c r="A21" s="4">
        <v>45533</v>
      </c>
      <c r="B21" t="s">
        <v>21</v>
      </c>
      <c r="C21">
        <v>0.04</v>
      </c>
    </row>
    <row r="22" spans="1:3" x14ac:dyDescent="0.2">
      <c r="A22" s="4">
        <v>45533</v>
      </c>
      <c r="B22" t="s">
        <v>20</v>
      </c>
      <c r="C22">
        <v>0.05</v>
      </c>
    </row>
    <row r="23" spans="1:3" x14ac:dyDescent="0.2">
      <c r="A23" s="4">
        <v>45533</v>
      </c>
      <c r="B23" t="s">
        <v>22</v>
      </c>
      <c r="C23">
        <v>0.04</v>
      </c>
    </row>
    <row r="24" spans="1:3" x14ac:dyDescent="0.2">
      <c r="A24" s="4">
        <v>45533</v>
      </c>
      <c r="B24" t="s">
        <v>23</v>
      </c>
      <c r="C24">
        <v>0.04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1B5025-2274-4D49-99F0-72CA86E12F37}">
  <dimension ref="A1:G31"/>
  <sheetViews>
    <sheetView zoomScaleNormal="100" workbookViewId="0">
      <selection activeCell="F37" sqref="F37"/>
    </sheetView>
  </sheetViews>
  <sheetFormatPr baseColWidth="10" defaultRowHeight="16" x14ac:dyDescent="0.2"/>
  <sheetData>
    <row r="1" spans="1:7" x14ac:dyDescent="0.2">
      <c r="A1" s="1" t="s">
        <v>24</v>
      </c>
      <c r="B1" s="5" t="s">
        <v>0</v>
      </c>
      <c r="C1" s="5" t="s">
        <v>42</v>
      </c>
      <c r="D1" s="1" t="s">
        <v>51</v>
      </c>
      <c r="E1" s="1" t="s">
        <v>29</v>
      </c>
      <c r="F1" s="1" t="s">
        <v>31</v>
      </c>
      <c r="G1" s="1" t="s">
        <v>32</v>
      </c>
    </row>
    <row r="2" spans="1:7" x14ac:dyDescent="0.2">
      <c r="A2" s="6">
        <v>45537</v>
      </c>
      <c r="B2" s="5">
        <v>69</v>
      </c>
      <c r="C2" s="5">
        <v>0.04</v>
      </c>
      <c r="D2" s="1"/>
      <c r="E2" s="1">
        <v>350</v>
      </c>
      <c r="F2" s="1">
        <v>250</v>
      </c>
      <c r="G2" s="1">
        <f>SUM(E2:F2)</f>
        <v>600</v>
      </c>
    </row>
    <row r="3" spans="1:7" x14ac:dyDescent="0.2">
      <c r="A3" s="6">
        <v>45537</v>
      </c>
      <c r="B3" s="5">
        <v>70</v>
      </c>
      <c r="C3" s="5">
        <v>3.5000000000000003E-2</v>
      </c>
      <c r="D3" s="1"/>
      <c r="E3" s="1">
        <v>300</v>
      </c>
      <c r="F3" s="1">
        <v>250</v>
      </c>
      <c r="G3" s="1">
        <f t="shared" ref="G3:G25" si="0">SUM(E3:F3)</f>
        <v>550</v>
      </c>
    </row>
    <row r="4" spans="1:7" x14ac:dyDescent="0.2">
      <c r="A4" s="6">
        <v>45537</v>
      </c>
      <c r="B4" s="5">
        <v>71</v>
      </c>
      <c r="C4" s="5">
        <v>0.04</v>
      </c>
      <c r="D4" s="1"/>
      <c r="E4" s="1">
        <v>250</v>
      </c>
      <c r="F4" s="1">
        <v>100</v>
      </c>
      <c r="G4" s="1">
        <f t="shared" si="0"/>
        <v>350</v>
      </c>
    </row>
    <row r="5" spans="1:7" x14ac:dyDescent="0.2">
      <c r="A5" s="6">
        <v>45537</v>
      </c>
      <c r="B5" s="5">
        <v>72</v>
      </c>
      <c r="C5" s="5">
        <v>4.4999999999999998E-2</v>
      </c>
      <c r="D5" s="1"/>
      <c r="E5" s="1">
        <v>300</v>
      </c>
      <c r="F5" s="1">
        <v>100</v>
      </c>
      <c r="G5" s="1">
        <f t="shared" si="0"/>
        <v>400</v>
      </c>
    </row>
    <row r="6" spans="1:7" x14ac:dyDescent="0.2">
      <c r="A6" s="6">
        <v>45537</v>
      </c>
      <c r="B6" s="5">
        <v>78</v>
      </c>
      <c r="C6" s="5">
        <v>0.05</v>
      </c>
      <c r="D6" s="1"/>
      <c r="E6" s="1">
        <v>200</v>
      </c>
      <c r="F6" s="1">
        <v>100</v>
      </c>
      <c r="G6" s="1">
        <f t="shared" si="0"/>
        <v>300</v>
      </c>
    </row>
    <row r="7" spans="1:7" x14ac:dyDescent="0.2">
      <c r="A7" s="7">
        <v>45533</v>
      </c>
      <c r="B7" s="5">
        <v>79</v>
      </c>
      <c r="C7" s="1" t="s">
        <v>41</v>
      </c>
      <c r="D7" s="1" t="s">
        <v>45</v>
      </c>
      <c r="E7" s="1" t="s">
        <v>45</v>
      </c>
      <c r="F7" s="1" t="s">
        <v>45</v>
      </c>
      <c r="G7" s="1" t="s">
        <v>45</v>
      </c>
    </row>
    <row r="8" spans="1:7" x14ac:dyDescent="0.2">
      <c r="A8" s="6">
        <v>45533</v>
      </c>
      <c r="B8" s="5">
        <v>80</v>
      </c>
      <c r="C8" s="5">
        <v>0.04</v>
      </c>
      <c r="D8" s="5"/>
      <c r="E8" s="1">
        <v>300</v>
      </c>
      <c r="F8" s="1">
        <v>50</v>
      </c>
      <c r="G8" s="1">
        <f t="shared" si="0"/>
        <v>350</v>
      </c>
    </row>
    <row r="9" spans="1:7" x14ac:dyDescent="0.2">
      <c r="A9" s="6">
        <v>45537</v>
      </c>
      <c r="B9" s="5">
        <v>81</v>
      </c>
      <c r="C9" s="5">
        <v>0.04</v>
      </c>
      <c r="D9" s="5"/>
      <c r="E9" s="1">
        <v>350</v>
      </c>
      <c r="F9" s="1">
        <v>200</v>
      </c>
      <c r="G9" s="1">
        <f t="shared" si="0"/>
        <v>550</v>
      </c>
    </row>
    <row r="10" spans="1:7" x14ac:dyDescent="0.2">
      <c r="A10" s="6">
        <v>45533</v>
      </c>
      <c r="B10" s="5">
        <v>92</v>
      </c>
      <c r="C10" s="5" t="s">
        <v>41</v>
      </c>
      <c r="D10" s="1" t="s">
        <v>45</v>
      </c>
      <c r="E10" s="1" t="s">
        <v>45</v>
      </c>
      <c r="F10" s="1" t="s">
        <v>45</v>
      </c>
      <c r="G10" s="1" t="s">
        <v>45</v>
      </c>
    </row>
    <row r="11" spans="1:7" x14ac:dyDescent="0.2">
      <c r="A11" s="6">
        <v>45537</v>
      </c>
      <c r="B11" s="5">
        <v>93</v>
      </c>
      <c r="C11" s="5">
        <v>0.03</v>
      </c>
      <c r="D11" s="5" t="s">
        <v>48</v>
      </c>
      <c r="E11" s="1">
        <v>0</v>
      </c>
      <c r="F11" s="1">
        <v>500</v>
      </c>
      <c r="G11" s="1">
        <f t="shared" si="0"/>
        <v>500</v>
      </c>
    </row>
    <row r="12" spans="1:7" x14ac:dyDescent="0.2">
      <c r="A12" s="6">
        <v>45537</v>
      </c>
      <c r="B12" s="5">
        <v>94</v>
      </c>
      <c r="C12" s="5">
        <v>0.04</v>
      </c>
      <c r="D12" s="5"/>
      <c r="E12" s="1">
        <v>300</v>
      </c>
      <c r="F12" s="1">
        <v>250</v>
      </c>
      <c r="G12" s="1">
        <f t="shared" si="0"/>
        <v>550</v>
      </c>
    </row>
    <row r="13" spans="1:7" x14ac:dyDescent="0.2">
      <c r="A13" s="6">
        <v>45533</v>
      </c>
      <c r="B13" s="5">
        <v>95</v>
      </c>
      <c r="C13" s="5">
        <v>0.04</v>
      </c>
      <c r="D13" s="5"/>
      <c r="E13" s="1">
        <v>250</v>
      </c>
      <c r="F13" s="1">
        <v>250</v>
      </c>
      <c r="G13" s="1">
        <f t="shared" si="0"/>
        <v>500</v>
      </c>
    </row>
    <row r="14" spans="1:7" x14ac:dyDescent="0.2">
      <c r="A14" s="6">
        <v>45537</v>
      </c>
      <c r="B14" s="5">
        <v>105</v>
      </c>
      <c r="C14" s="5">
        <v>0.05</v>
      </c>
      <c r="D14" s="5"/>
      <c r="E14" s="1">
        <v>250</v>
      </c>
      <c r="F14" s="1">
        <v>250</v>
      </c>
      <c r="G14" s="1">
        <f t="shared" si="0"/>
        <v>500</v>
      </c>
    </row>
    <row r="15" spans="1:7" x14ac:dyDescent="0.2">
      <c r="A15" s="9">
        <v>45537</v>
      </c>
      <c r="B15" s="10">
        <v>106</v>
      </c>
      <c r="C15" s="10">
        <v>0.04</v>
      </c>
      <c r="D15" s="10" t="s">
        <v>46</v>
      </c>
      <c r="E15" s="10">
        <v>0</v>
      </c>
      <c r="F15" s="10">
        <v>0</v>
      </c>
      <c r="G15" s="10">
        <f t="shared" si="0"/>
        <v>0</v>
      </c>
    </row>
    <row r="16" spans="1:7" x14ac:dyDescent="0.2">
      <c r="A16" s="9">
        <v>45537</v>
      </c>
      <c r="B16" s="10">
        <v>107</v>
      </c>
      <c r="C16" s="10">
        <v>0.04</v>
      </c>
      <c r="D16" s="10" t="s">
        <v>46</v>
      </c>
      <c r="E16" s="10">
        <v>0</v>
      </c>
      <c r="F16" s="10">
        <v>0</v>
      </c>
      <c r="G16" s="10">
        <f>SUM(E16:F16)</f>
        <v>0</v>
      </c>
    </row>
    <row r="17" spans="1:7" x14ac:dyDescent="0.2">
      <c r="A17" s="6">
        <v>45537</v>
      </c>
      <c r="B17" s="5">
        <v>109</v>
      </c>
      <c r="C17" s="5">
        <v>0.05</v>
      </c>
      <c r="D17" s="5" t="s">
        <v>49</v>
      </c>
      <c r="E17" s="1">
        <v>0</v>
      </c>
      <c r="F17" s="1">
        <v>150</v>
      </c>
      <c r="G17" s="1">
        <f t="shared" si="0"/>
        <v>150</v>
      </c>
    </row>
    <row r="18" spans="1:7" x14ac:dyDescent="0.2">
      <c r="A18" s="6">
        <v>45537</v>
      </c>
      <c r="B18" s="5">
        <v>239</v>
      </c>
      <c r="C18" s="5">
        <v>4.4999999999999998E-2</v>
      </c>
      <c r="D18" s="5" t="s">
        <v>48</v>
      </c>
      <c r="E18" s="1">
        <v>0</v>
      </c>
      <c r="F18" s="1">
        <v>450</v>
      </c>
      <c r="G18" s="1">
        <f t="shared" si="0"/>
        <v>450</v>
      </c>
    </row>
    <row r="19" spans="1:7" x14ac:dyDescent="0.2">
      <c r="A19" s="6">
        <v>45533</v>
      </c>
      <c r="B19" s="5">
        <v>240</v>
      </c>
      <c r="C19" s="5">
        <v>0.03</v>
      </c>
      <c r="D19" s="5"/>
      <c r="E19" s="1">
        <v>150</v>
      </c>
      <c r="F19" s="1">
        <v>100</v>
      </c>
      <c r="G19" s="1">
        <f t="shared" si="0"/>
        <v>250</v>
      </c>
    </row>
    <row r="20" spans="1:7" x14ac:dyDescent="0.2">
      <c r="A20" s="6">
        <v>45537</v>
      </c>
      <c r="B20" s="5">
        <v>241</v>
      </c>
      <c r="C20" s="5">
        <v>0.04</v>
      </c>
      <c r="D20" s="5"/>
      <c r="E20" s="1">
        <v>250</v>
      </c>
      <c r="F20" s="1">
        <v>300</v>
      </c>
      <c r="G20" s="1">
        <f t="shared" si="0"/>
        <v>550</v>
      </c>
    </row>
    <row r="21" spans="1:7" x14ac:dyDescent="0.2">
      <c r="A21" s="6">
        <v>45533</v>
      </c>
      <c r="B21" s="5">
        <v>242</v>
      </c>
      <c r="C21" s="5">
        <v>0.05</v>
      </c>
      <c r="D21" s="5" t="s">
        <v>50</v>
      </c>
      <c r="E21" s="1">
        <v>250</v>
      </c>
      <c r="F21" s="1">
        <v>250</v>
      </c>
      <c r="G21" s="1">
        <f t="shared" si="0"/>
        <v>500</v>
      </c>
    </row>
    <row r="22" spans="1:7" x14ac:dyDescent="0.2">
      <c r="A22" s="9">
        <v>45537</v>
      </c>
      <c r="B22" s="10">
        <v>269</v>
      </c>
      <c r="C22" s="10">
        <v>0.04</v>
      </c>
      <c r="D22" s="10" t="s">
        <v>46</v>
      </c>
      <c r="E22" s="10">
        <v>0</v>
      </c>
      <c r="F22" s="10">
        <v>0</v>
      </c>
      <c r="G22" s="10">
        <f t="shared" si="0"/>
        <v>0</v>
      </c>
    </row>
    <row r="23" spans="1:7" x14ac:dyDescent="0.2">
      <c r="A23" s="6">
        <v>45537</v>
      </c>
      <c r="B23" s="5">
        <v>270</v>
      </c>
      <c r="C23" s="5">
        <v>0.04</v>
      </c>
      <c r="D23" s="5"/>
      <c r="E23" s="1">
        <v>200</v>
      </c>
      <c r="F23" s="1">
        <v>150</v>
      </c>
      <c r="G23" s="1">
        <f t="shared" si="0"/>
        <v>350</v>
      </c>
    </row>
    <row r="24" spans="1:7" x14ac:dyDescent="0.2">
      <c r="A24" s="6">
        <v>45533</v>
      </c>
      <c r="B24" s="5">
        <v>271</v>
      </c>
      <c r="C24" s="5">
        <v>0.04</v>
      </c>
      <c r="D24" s="5"/>
      <c r="E24" s="1">
        <v>0</v>
      </c>
      <c r="F24" s="1">
        <v>150</v>
      </c>
      <c r="G24" s="1">
        <f t="shared" si="0"/>
        <v>150</v>
      </c>
    </row>
    <row r="25" spans="1:7" x14ac:dyDescent="0.2">
      <c r="A25" s="9">
        <v>45537</v>
      </c>
      <c r="B25" s="10">
        <v>272</v>
      </c>
      <c r="C25" s="10">
        <v>4.4999999999999998E-2</v>
      </c>
      <c r="D25" s="10" t="s">
        <v>46</v>
      </c>
      <c r="E25" s="10">
        <v>0</v>
      </c>
      <c r="F25" s="10">
        <v>0</v>
      </c>
      <c r="G25" s="10">
        <f t="shared" si="0"/>
        <v>0</v>
      </c>
    </row>
    <row r="27" spans="1:7" x14ac:dyDescent="0.2">
      <c r="A27" s="1" t="s">
        <v>24</v>
      </c>
      <c r="B27" s="5" t="s">
        <v>0</v>
      </c>
      <c r="C27" s="5" t="s">
        <v>42</v>
      </c>
      <c r="D27" s="1" t="s">
        <v>51</v>
      </c>
      <c r="E27" s="1" t="s">
        <v>29</v>
      </c>
      <c r="F27" s="1" t="s">
        <v>31</v>
      </c>
      <c r="G27" s="1" t="s">
        <v>32</v>
      </c>
    </row>
    <row r="28" spans="1:7" x14ac:dyDescent="0.2">
      <c r="A28" s="4">
        <v>45537</v>
      </c>
      <c r="B28" s="5">
        <v>106</v>
      </c>
      <c r="C28" s="5">
        <v>0.03</v>
      </c>
      <c r="E28" s="1">
        <v>50</v>
      </c>
      <c r="F28" s="1">
        <v>200</v>
      </c>
      <c r="G28">
        <f>SUM(E28:F28)</f>
        <v>250</v>
      </c>
    </row>
    <row r="29" spans="1:7" x14ac:dyDescent="0.2">
      <c r="A29" s="4">
        <v>45537</v>
      </c>
      <c r="B29" s="5">
        <v>107</v>
      </c>
      <c r="C29" s="5">
        <v>0.03</v>
      </c>
      <c r="E29" s="1">
        <v>50</v>
      </c>
      <c r="F29" s="1">
        <v>250</v>
      </c>
      <c r="G29">
        <f t="shared" ref="G29:G31" si="1">SUM(E29:F29)</f>
        <v>300</v>
      </c>
    </row>
    <row r="30" spans="1:7" x14ac:dyDescent="0.2">
      <c r="A30" s="4">
        <v>45537</v>
      </c>
      <c r="B30" s="5">
        <v>269</v>
      </c>
      <c r="C30" s="5">
        <v>0.03</v>
      </c>
      <c r="E30" s="1">
        <v>150</v>
      </c>
      <c r="F30" s="1">
        <v>250</v>
      </c>
      <c r="G30">
        <f t="shared" si="1"/>
        <v>400</v>
      </c>
    </row>
    <row r="31" spans="1:7" x14ac:dyDescent="0.2">
      <c r="A31" s="4">
        <v>45537</v>
      </c>
      <c r="B31" s="5">
        <v>272</v>
      </c>
      <c r="C31" s="5">
        <v>0.03</v>
      </c>
      <c r="E31" s="1">
        <v>0</v>
      </c>
      <c r="F31" s="1">
        <v>150</v>
      </c>
      <c r="G31">
        <f t="shared" si="1"/>
        <v>150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F0ED6F-2AAD-3A45-9207-F01CD146DC9E}">
  <dimension ref="A1:H43"/>
  <sheetViews>
    <sheetView workbookViewId="0">
      <selection activeCell="A47" sqref="A47"/>
    </sheetView>
  </sheetViews>
  <sheetFormatPr baseColWidth="10" defaultRowHeight="16" x14ac:dyDescent="0.2"/>
  <sheetData>
    <row r="1" spans="1:8" x14ac:dyDescent="0.2">
      <c r="A1" t="s">
        <v>24</v>
      </c>
      <c r="B1" t="s">
        <v>3</v>
      </c>
      <c r="C1" t="s">
        <v>35</v>
      </c>
      <c r="D1" t="s">
        <v>36</v>
      </c>
    </row>
    <row r="2" spans="1:8" x14ac:dyDescent="0.2">
      <c r="A2" s="4">
        <v>45533</v>
      </c>
      <c r="B2" s="1" t="s">
        <v>10</v>
      </c>
      <c r="C2">
        <v>7.91</v>
      </c>
      <c r="D2">
        <f>C2*10</f>
        <v>79.099999999999994</v>
      </c>
    </row>
    <row r="3" spans="1:8" x14ac:dyDescent="0.2">
      <c r="A3" s="4">
        <v>45533</v>
      </c>
      <c r="B3" s="1" t="s">
        <v>11</v>
      </c>
      <c r="C3">
        <v>108</v>
      </c>
      <c r="D3">
        <f t="shared" ref="D3:D7" si="0">C3*10</f>
        <v>1080</v>
      </c>
    </row>
    <row r="4" spans="1:8" x14ac:dyDescent="0.2">
      <c r="A4" s="4">
        <v>45533</v>
      </c>
      <c r="B4" s="1" t="s">
        <v>12</v>
      </c>
      <c r="C4">
        <v>4.68</v>
      </c>
      <c r="D4">
        <f t="shared" si="0"/>
        <v>46.8</v>
      </c>
    </row>
    <row r="5" spans="1:8" x14ac:dyDescent="0.2">
      <c r="A5" s="4">
        <v>45533</v>
      </c>
      <c r="B5" s="1" t="s">
        <v>13</v>
      </c>
      <c r="C5">
        <v>74.599999999999994</v>
      </c>
      <c r="D5">
        <f t="shared" si="0"/>
        <v>746</v>
      </c>
    </row>
    <row r="6" spans="1:8" x14ac:dyDescent="0.2">
      <c r="A6" s="4">
        <v>45533</v>
      </c>
      <c r="B6" s="1" t="s">
        <v>14</v>
      </c>
      <c r="C6">
        <v>21</v>
      </c>
      <c r="D6">
        <f t="shared" si="0"/>
        <v>210</v>
      </c>
    </row>
    <row r="7" spans="1:8" x14ac:dyDescent="0.2">
      <c r="A7" s="4">
        <v>45533</v>
      </c>
      <c r="B7" s="1" t="s">
        <v>15</v>
      </c>
      <c r="C7">
        <v>20.399999999999999</v>
      </c>
      <c r="D7">
        <f t="shared" si="0"/>
        <v>204</v>
      </c>
    </row>
    <row r="8" spans="1:8" x14ac:dyDescent="0.2">
      <c r="A8" s="4">
        <v>45537</v>
      </c>
    </row>
    <row r="9" spans="1:8" x14ac:dyDescent="0.2">
      <c r="H9" s="8" t="s">
        <v>47</v>
      </c>
    </row>
    <row r="10" spans="1:8" x14ac:dyDescent="0.2">
      <c r="A10" s="1" t="s">
        <v>24</v>
      </c>
      <c r="B10" s="5" t="s">
        <v>0</v>
      </c>
      <c r="C10" t="s">
        <v>56</v>
      </c>
      <c r="D10" t="s">
        <v>35</v>
      </c>
      <c r="E10" t="s">
        <v>59</v>
      </c>
      <c r="F10" t="s">
        <v>55</v>
      </c>
      <c r="G10" s="5" t="s">
        <v>61</v>
      </c>
    </row>
    <row r="11" spans="1:8" x14ac:dyDescent="0.2">
      <c r="A11" s="6">
        <v>45537</v>
      </c>
      <c r="B11" s="5">
        <v>69</v>
      </c>
      <c r="C11" s="1"/>
      <c r="D11" s="1">
        <v>86.6</v>
      </c>
      <c r="E11" s="1"/>
      <c r="F11" s="1"/>
      <c r="G11" s="5">
        <f>D11*10</f>
        <v>866</v>
      </c>
    </row>
    <row r="12" spans="1:8" x14ac:dyDescent="0.2">
      <c r="A12" s="6">
        <v>45537</v>
      </c>
      <c r="B12" s="5">
        <v>70</v>
      </c>
      <c r="C12" s="1" t="s">
        <v>54</v>
      </c>
      <c r="D12" s="1">
        <v>41.4</v>
      </c>
      <c r="E12" s="1"/>
      <c r="F12" s="1"/>
      <c r="G12" s="5">
        <f>D12*10</f>
        <v>414</v>
      </c>
    </row>
    <row r="13" spans="1:8" x14ac:dyDescent="0.2">
      <c r="A13" s="6">
        <v>45537</v>
      </c>
      <c r="B13" s="5">
        <v>71</v>
      </c>
      <c r="C13" s="1">
        <v>86.6</v>
      </c>
      <c r="D13" s="1" t="s">
        <v>57</v>
      </c>
      <c r="E13" s="1"/>
      <c r="F13" s="1"/>
      <c r="G13" s="5">
        <v>86.6</v>
      </c>
    </row>
    <row r="14" spans="1:8" x14ac:dyDescent="0.2">
      <c r="A14" s="6">
        <v>45537</v>
      </c>
      <c r="B14" s="5">
        <v>72</v>
      </c>
      <c r="C14" s="1"/>
      <c r="D14" s="1">
        <v>17.600000000000001</v>
      </c>
      <c r="E14" s="1"/>
      <c r="F14" s="1"/>
      <c r="G14" s="5">
        <f>D14*10</f>
        <v>176</v>
      </c>
    </row>
    <row r="15" spans="1:8" x14ac:dyDescent="0.2">
      <c r="A15" s="6">
        <v>45537</v>
      </c>
      <c r="B15" s="5">
        <v>78</v>
      </c>
      <c r="C15" s="1" t="s">
        <v>54</v>
      </c>
      <c r="D15" s="1">
        <v>17.7</v>
      </c>
      <c r="E15" s="1"/>
      <c r="F15" s="1"/>
      <c r="G15" s="5">
        <f>D15*10</f>
        <v>177</v>
      </c>
    </row>
    <row r="16" spans="1:8" x14ac:dyDescent="0.2">
      <c r="A16" s="7">
        <v>45533</v>
      </c>
      <c r="B16" s="5">
        <v>79</v>
      </c>
      <c r="C16" s="1"/>
      <c r="D16" s="1"/>
      <c r="E16" s="1"/>
      <c r="F16" s="1"/>
      <c r="G16" s="5"/>
    </row>
    <row r="17" spans="1:7" x14ac:dyDescent="0.2">
      <c r="A17" s="6">
        <v>45533</v>
      </c>
      <c r="B17" s="5">
        <v>80</v>
      </c>
      <c r="C17" s="1" t="s">
        <v>54</v>
      </c>
      <c r="D17" s="1">
        <v>41.4</v>
      </c>
      <c r="E17" s="1"/>
      <c r="F17" s="1"/>
      <c r="G17" s="5">
        <f>D17*10</f>
        <v>414</v>
      </c>
    </row>
    <row r="18" spans="1:7" x14ac:dyDescent="0.2">
      <c r="A18" s="6">
        <v>45537</v>
      </c>
      <c r="B18" s="5">
        <v>81</v>
      </c>
      <c r="C18" s="1" t="s">
        <v>54</v>
      </c>
      <c r="D18" s="1">
        <v>23.4</v>
      </c>
      <c r="E18" s="1"/>
      <c r="F18" s="1"/>
      <c r="G18" s="5">
        <f>D18*10</f>
        <v>234</v>
      </c>
    </row>
    <row r="19" spans="1:7" x14ac:dyDescent="0.2">
      <c r="A19" s="6">
        <v>45533</v>
      </c>
      <c r="B19" s="5">
        <v>92</v>
      </c>
      <c r="C19" s="1"/>
      <c r="D19" s="1"/>
      <c r="E19" s="1"/>
      <c r="F19" s="1"/>
      <c r="G19" s="5"/>
    </row>
    <row r="20" spans="1:7" x14ac:dyDescent="0.2">
      <c r="A20" s="6">
        <v>45537</v>
      </c>
      <c r="B20" s="5">
        <v>93</v>
      </c>
      <c r="C20" s="1" t="s">
        <v>54</v>
      </c>
      <c r="D20" s="1">
        <v>65.8</v>
      </c>
      <c r="E20" s="1"/>
      <c r="F20" s="1"/>
      <c r="G20" s="5">
        <f>D20*10</f>
        <v>658</v>
      </c>
    </row>
    <row r="21" spans="1:7" x14ac:dyDescent="0.2">
      <c r="A21" s="6">
        <v>45537</v>
      </c>
      <c r="B21" s="5">
        <v>94</v>
      </c>
      <c r="C21" s="1" t="s">
        <v>54</v>
      </c>
      <c r="D21" s="1">
        <v>58.6</v>
      </c>
      <c r="E21" s="1"/>
      <c r="F21" s="1"/>
      <c r="G21" s="5">
        <f>D21*10</f>
        <v>586</v>
      </c>
    </row>
    <row r="22" spans="1:7" x14ac:dyDescent="0.2">
      <c r="A22" s="6">
        <v>45533</v>
      </c>
      <c r="B22" s="5">
        <v>95</v>
      </c>
      <c r="C22" s="1" t="s">
        <v>54</v>
      </c>
      <c r="D22" s="1" t="s">
        <v>58</v>
      </c>
      <c r="E22" s="1" t="s">
        <v>54</v>
      </c>
      <c r="F22" s="1">
        <v>16</v>
      </c>
      <c r="G22" s="5">
        <f>F22*100</f>
        <v>1600</v>
      </c>
    </row>
    <row r="23" spans="1:7" x14ac:dyDescent="0.2">
      <c r="A23" s="6">
        <v>45537</v>
      </c>
      <c r="B23" s="5">
        <v>105</v>
      </c>
      <c r="C23" s="1" t="s">
        <v>54</v>
      </c>
      <c r="D23" s="1" t="s">
        <v>57</v>
      </c>
      <c r="E23" s="1">
        <v>116</v>
      </c>
      <c r="F23" s="1"/>
      <c r="G23" s="5">
        <f>E23*2</f>
        <v>232</v>
      </c>
    </row>
    <row r="24" spans="1:7" x14ac:dyDescent="0.2">
      <c r="A24" s="6">
        <v>45537</v>
      </c>
      <c r="B24" s="5">
        <v>106</v>
      </c>
      <c r="C24" s="1"/>
      <c r="D24" s="1"/>
      <c r="E24" s="1"/>
      <c r="F24" s="1"/>
      <c r="G24" s="5"/>
    </row>
    <row r="25" spans="1:7" x14ac:dyDescent="0.2">
      <c r="A25" s="6">
        <v>45537</v>
      </c>
      <c r="B25" s="5">
        <v>107</v>
      </c>
      <c r="C25" s="1"/>
      <c r="D25" s="1"/>
      <c r="E25" s="1"/>
      <c r="F25" s="1"/>
      <c r="G25" s="5"/>
    </row>
    <row r="26" spans="1:7" x14ac:dyDescent="0.2">
      <c r="A26" s="6">
        <v>45537</v>
      </c>
      <c r="B26" s="5">
        <v>109</v>
      </c>
      <c r="C26" s="1" t="s">
        <v>54</v>
      </c>
      <c r="D26" s="1" t="s">
        <v>58</v>
      </c>
      <c r="E26" s="1"/>
      <c r="F26" s="1">
        <v>17.5</v>
      </c>
      <c r="G26" s="5">
        <f>F26*100</f>
        <v>1750</v>
      </c>
    </row>
    <row r="27" spans="1:7" x14ac:dyDescent="0.2">
      <c r="A27" s="6">
        <v>45537</v>
      </c>
      <c r="B27" s="5">
        <v>239</v>
      </c>
      <c r="C27" s="1" t="s">
        <v>54</v>
      </c>
      <c r="D27" s="1" t="s">
        <v>58</v>
      </c>
      <c r="E27" s="1"/>
      <c r="F27" s="1">
        <v>26</v>
      </c>
      <c r="G27" s="5">
        <f>F27*100</f>
        <v>2600</v>
      </c>
    </row>
    <row r="28" spans="1:7" x14ac:dyDescent="0.2">
      <c r="A28" s="6">
        <v>45533</v>
      </c>
      <c r="B28" s="5">
        <v>240</v>
      </c>
      <c r="C28" s="1"/>
      <c r="D28" s="1">
        <v>8.5399999999999991</v>
      </c>
      <c r="E28" s="1"/>
      <c r="F28" s="1"/>
      <c r="G28" s="5">
        <f>D28*10</f>
        <v>85.399999999999991</v>
      </c>
    </row>
    <row r="29" spans="1:7" x14ac:dyDescent="0.2">
      <c r="A29" s="6">
        <v>45537</v>
      </c>
      <c r="B29" s="5">
        <v>241</v>
      </c>
      <c r="C29" s="1" t="s">
        <v>54</v>
      </c>
      <c r="D29" s="1">
        <v>24.8</v>
      </c>
      <c r="E29" s="1"/>
      <c r="F29" s="1"/>
      <c r="G29" s="5">
        <f t="shared" ref="G29:G33" si="1">D29*10</f>
        <v>248</v>
      </c>
    </row>
    <row r="30" spans="1:7" x14ac:dyDescent="0.2">
      <c r="A30" s="6">
        <v>45533</v>
      </c>
      <c r="B30" s="5">
        <v>242</v>
      </c>
      <c r="C30" s="1"/>
      <c r="D30" s="1">
        <v>8.98</v>
      </c>
      <c r="E30" s="1"/>
      <c r="F30" s="1"/>
      <c r="G30" s="5">
        <f t="shared" si="1"/>
        <v>89.800000000000011</v>
      </c>
    </row>
    <row r="31" spans="1:7" x14ac:dyDescent="0.2">
      <c r="A31" s="6">
        <v>45537</v>
      </c>
      <c r="B31" s="5">
        <v>269</v>
      </c>
      <c r="C31" s="1"/>
      <c r="D31" s="1"/>
      <c r="E31" s="1"/>
      <c r="F31" s="1"/>
      <c r="G31" s="5"/>
    </row>
    <row r="32" spans="1:7" x14ac:dyDescent="0.2">
      <c r="A32" s="6">
        <v>45537</v>
      </c>
      <c r="B32" s="5">
        <v>270</v>
      </c>
      <c r="C32" s="1" t="s">
        <v>54</v>
      </c>
      <c r="D32" s="1">
        <v>27.6</v>
      </c>
      <c r="E32" s="1"/>
      <c r="F32" s="1"/>
      <c r="G32" s="5">
        <f t="shared" si="1"/>
        <v>276</v>
      </c>
    </row>
    <row r="33" spans="1:7" x14ac:dyDescent="0.2">
      <c r="A33" s="6">
        <v>45533</v>
      </c>
      <c r="B33" s="5">
        <v>271</v>
      </c>
      <c r="C33" s="1" t="s">
        <v>54</v>
      </c>
      <c r="D33" s="1">
        <v>87.8</v>
      </c>
      <c r="E33" s="1"/>
      <c r="F33" s="1"/>
      <c r="G33" s="5">
        <f t="shared" si="1"/>
        <v>878</v>
      </c>
    </row>
    <row r="34" spans="1:7" x14ac:dyDescent="0.2">
      <c r="A34" s="6">
        <v>45537</v>
      </c>
      <c r="B34" s="5">
        <v>272</v>
      </c>
      <c r="C34" s="1"/>
      <c r="D34" s="1"/>
      <c r="E34" s="1"/>
      <c r="F34" s="1"/>
      <c r="G34" s="5"/>
    </row>
    <row r="36" spans="1:7" x14ac:dyDescent="0.2">
      <c r="A36" t="s">
        <v>52</v>
      </c>
      <c r="B36" s="5">
        <v>162.72</v>
      </c>
    </row>
    <row r="37" spans="1:7" x14ac:dyDescent="0.2">
      <c r="A37" t="s">
        <v>53</v>
      </c>
      <c r="B37" s="5">
        <v>29693.34</v>
      </c>
    </row>
    <row r="39" spans="1:7" x14ac:dyDescent="0.2">
      <c r="A39" s="1" t="s">
        <v>24</v>
      </c>
      <c r="B39" s="5" t="s">
        <v>0</v>
      </c>
      <c r="C39" t="s">
        <v>60</v>
      </c>
      <c r="D39" t="s">
        <v>55</v>
      </c>
      <c r="E39" t="s">
        <v>61</v>
      </c>
    </row>
    <row r="40" spans="1:7" x14ac:dyDescent="0.2">
      <c r="A40" s="6">
        <v>45537</v>
      </c>
      <c r="B40" s="5">
        <v>106</v>
      </c>
      <c r="C40">
        <v>88.6</v>
      </c>
      <c r="E40">
        <f>(C40*10)</f>
        <v>886</v>
      </c>
    </row>
    <row r="41" spans="1:7" x14ac:dyDescent="0.2">
      <c r="A41" s="6">
        <v>45537</v>
      </c>
      <c r="B41">
        <v>107</v>
      </c>
      <c r="C41" t="s">
        <v>58</v>
      </c>
      <c r="D41">
        <v>12.9</v>
      </c>
      <c r="E41">
        <f>(D41*100)</f>
        <v>1290</v>
      </c>
    </row>
    <row r="42" spans="1:7" x14ac:dyDescent="0.2">
      <c r="A42" s="6">
        <v>45537</v>
      </c>
      <c r="B42">
        <v>269</v>
      </c>
      <c r="C42">
        <v>20.8</v>
      </c>
      <c r="E42">
        <f>(C42*10)</f>
        <v>208</v>
      </c>
    </row>
    <row r="43" spans="1:7" x14ac:dyDescent="0.2">
      <c r="A43" s="6">
        <v>45537</v>
      </c>
      <c r="B43">
        <v>272</v>
      </c>
      <c r="C43">
        <v>8.92</v>
      </c>
      <c r="E43">
        <f>(C43*10)</f>
        <v>89.2</v>
      </c>
    </row>
  </sheetData>
  <pageMargins left="0.7" right="0.7" top="0.75" bottom="0.75" header="0.3" footer="0.3"/>
  <ignoredErrors>
    <ignoredError sqref="E41" formula="1"/>
  </ignoredError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A5633-29E9-E947-8270-DA948B474C03}">
  <dimension ref="A1:B2"/>
  <sheetViews>
    <sheetView workbookViewId="0">
      <selection sqref="A1:B2"/>
    </sheetView>
  </sheetViews>
  <sheetFormatPr baseColWidth="10" defaultRowHeight="16" x14ac:dyDescent="0.2"/>
  <sheetData>
    <row r="1" spans="1:2" x14ac:dyDescent="0.2">
      <c r="A1" t="s">
        <v>37</v>
      </c>
      <c r="B1" t="s">
        <v>40</v>
      </c>
    </row>
    <row r="2" spans="1:2" x14ac:dyDescent="0.2">
      <c r="A2" t="s">
        <v>38</v>
      </c>
      <c r="B2" t="s">
        <v>39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AC9D12-EB08-084A-BFAD-72EF622A7AEE}">
  <dimension ref="A1:B2"/>
  <sheetViews>
    <sheetView tabSelected="1" workbookViewId="0">
      <selection activeCell="D6" sqref="D6"/>
    </sheetView>
  </sheetViews>
  <sheetFormatPr baseColWidth="10" defaultRowHeight="16" x14ac:dyDescent="0.2"/>
  <sheetData>
    <row r="1" spans="1:2" x14ac:dyDescent="0.2">
      <c r="A1" t="s">
        <v>37</v>
      </c>
      <c r="B1" t="s">
        <v>64</v>
      </c>
    </row>
    <row r="2" spans="1:2" x14ac:dyDescent="0.2">
      <c r="A2" t="s">
        <v>38</v>
      </c>
      <c r="B2" t="s">
        <v>63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Omega &amp; Qubit Protocols</vt:lpstr>
      <vt:lpstr>Mantle Tissue Concentrations</vt:lpstr>
      <vt:lpstr>Test run samples</vt:lpstr>
      <vt:lpstr>Extraction 08-29-24</vt:lpstr>
      <vt:lpstr>Extraction 09-02-24</vt:lpstr>
      <vt:lpstr>Quibit</vt:lpstr>
      <vt:lpstr>Gel 8-30-24</vt:lpstr>
      <vt:lpstr>Gel 09-02-24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 Mantegna</dc:creator>
  <cp:lastModifiedBy>Chris Mantegna</cp:lastModifiedBy>
  <dcterms:created xsi:type="dcterms:W3CDTF">2024-08-29T18:59:35Z</dcterms:created>
  <dcterms:modified xsi:type="dcterms:W3CDTF">2024-09-04T02:09:16Z</dcterms:modified>
</cp:coreProperties>
</file>